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7235" windowHeight="807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7" i="1" l="1"/>
  <c r="F5" i="1"/>
  <c r="K39" i="1"/>
  <c r="F43" i="1"/>
  <c r="I5" i="1"/>
  <c r="J5" i="1"/>
  <c r="F6" i="1"/>
  <c r="I6" i="1"/>
  <c r="J6" i="1"/>
  <c r="I7" i="1"/>
  <c r="J7" i="1"/>
  <c r="I9" i="1"/>
  <c r="F9" i="1"/>
  <c r="J9" i="1"/>
  <c r="I10" i="1"/>
  <c r="F10" i="1"/>
  <c r="J10" i="1"/>
  <c r="I12" i="1"/>
  <c r="F12" i="1"/>
  <c r="J12" i="1"/>
  <c r="I13" i="1"/>
  <c r="F13" i="1"/>
  <c r="J13" i="1"/>
  <c r="I14" i="1"/>
  <c r="F14" i="1"/>
  <c r="J14" i="1"/>
  <c r="I15" i="1"/>
  <c r="F15" i="1"/>
  <c r="J15" i="1"/>
  <c r="I16" i="1"/>
  <c r="F16" i="1"/>
  <c r="J16" i="1"/>
  <c r="I18" i="1"/>
  <c r="F18" i="1"/>
  <c r="J18" i="1"/>
  <c r="I19" i="1"/>
  <c r="F19" i="1"/>
  <c r="J19" i="1"/>
  <c r="I20" i="1"/>
  <c r="F20" i="1"/>
  <c r="J20" i="1"/>
  <c r="I22" i="1"/>
  <c r="F22" i="1"/>
  <c r="J22" i="1"/>
  <c r="I23" i="1"/>
  <c r="F23" i="1"/>
  <c r="J23" i="1"/>
  <c r="I24" i="1"/>
  <c r="F24" i="1"/>
  <c r="J24" i="1"/>
  <c r="I25" i="1"/>
  <c r="F25" i="1"/>
  <c r="J25" i="1"/>
  <c r="I26" i="1"/>
  <c r="F26" i="1"/>
  <c r="J26" i="1"/>
  <c r="I27" i="1"/>
  <c r="F27" i="1"/>
  <c r="J27" i="1"/>
  <c r="I28" i="1"/>
  <c r="F28" i="1"/>
  <c r="J28" i="1"/>
  <c r="I29" i="1"/>
  <c r="F29" i="1"/>
  <c r="J29" i="1"/>
  <c r="I30" i="1"/>
  <c r="F30" i="1"/>
  <c r="J30" i="1"/>
  <c r="I31" i="1"/>
  <c r="F31" i="1"/>
  <c r="J31" i="1"/>
  <c r="I32" i="1"/>
  <c r="F32" i="1"/>
  <c r="J32" i="1"/>
  <c r="I33" i="1"/>
  <c r="F33" i="1"/>
  <c r="J33" i="1"/>
  <c r="I34" i="1"/>
  <c r="F34" i="1"/>
  <c r="J34" i="1"/>
  <c r="I35" i="1"/>
  <c r="F35" i="1"/>
  <c r="J35" i="1"/>
  <c r="I36" i="1"/>
  <c r="F36" i="1"/>
  <c r="J36" i="1"/>
  <c r="I37" i="1"/>
  <c r="F37" i="1"/>
  <c r="J37" i="1"/>
  <c r="I38" i="1"/>
  <c r="F38" i="1"/>
  <c r="J38" i="1"/>
  <c r="I21" i="1"/>
  <c r="F21" i="1"/>
  <c r="J21" i="1"/>
  <c r="J39" i="1"/>
  <c r="D43" i="1"/>
  <c r="B43" i="1"/>
  <c r="I17" i="1"/>
  <c r="F17" i="1"/>
  <c r="J17" i="1"/>
  <c r="J43" i="1"/>
  <c r="H43" i="1"/>
</calcChain>
</file>

<file path=xl/sharedStrings.xml><?xml version="1.0" encoding="utf-8"?>
<sst xmlns="http://schemas.openxmlformats.org/spreadsheetml/2006/main" count="85" uniqueCount="54">
  <si>
    <t>2.5 gal.</t>
  </si>
  <si>
    <t>1 gal.</t>
  </si>
  <si>
    <t>50 lb.</t>
  </si>
  <si>
    <t>30 gal.</t>
  </si>
  <si>
    <t xml:space="preserve">2.5 gal. </t>
  </si>
  <si>
    <t>275 gal. tote</t>
  </si>
  <si>
    <t>1 qt.</t>
  </si>
  <si>
    <t>October Base Rebate Total</t>
  </si>
  <si>
    <t>Nov. 1 to 
Jan. 15 
Base Rebate per Unit</t>
  </si>
  <si>
    <t>Oct. 1 to 
Oct. 31 
Base Rebate per Unit</t>
  </si>
  <si>
    <t>Minimum # of Units*</t>
  </si>
  <si>
    <t># of 
Units (Insert below)</t>
  </si>
  <si>
    <t>FUNGICIDES</t>
  </si>
  <si>
    <t>INSECTICIDES</t>
  </si>
  <si>
    <t>HERBICIDES</t>
  </si>
  <si>
    <t>Eligible Products</t>
  </si>
  <si>
    <t xml:space="preserve">*Orders below each unit minimum will not qualify for the rebate for that specific package size only. </t>
  </si>
  <si>
    <t>TOTALS:</t>
  </si>
  <si>
    <t>Earned Bonus 
Booster Rebate?</t>
  </si>
  <si>
    <t>Bonus Booster 
Rebate Amount</t>
  </si>
  <si>
    <t xml:space="preserve">39.2 fl. oz. </t>
  </si>
  <si>
    <t xml:space="preserve">21.78 fl. oz. </t>
  </si>
  <si>
    <t>2.7 lb.</t>
  </si>
  <si>
    <t>5 oz.</t>
  </si>
  <si>
    <t>October Base Rebate</t>
  </si>
  <si>
    <t>Nov.-Jan. Base Rebate</t>
  </si>
  <si>
    <t>Nov.-Jan. Base Rebate Total</t>
  </si>
  <si>
    <t>Product Information</t>
  </si>
  <si>
    <t>Totals</t>
  </si>
  <si>
    <t xml:space="preserve"> </t>
  </si>
  <si>
    <t>Total  Rebate</t>
  </si>
  <si>
    <t>Unit Size</t>
  </si>
  <si>
    <t>Total Rebate Amount</t>
  </si>
  <si>
    <r>
      <t xml:space="preserve">Grand Total 
</t>
    </r>
    <r>
      <rPr>
        <b/>
        <sz val="8"/>
        <color theme="1"/>
        <rFont val="Calibri"/>
        <family val="2"/>
        <scheme val="minor"/>
      </rPr>
      <t>($100 minimum)</t>
    </r>
  </si>
  <si>
    <t>EOP SUMMARY</t>
  </si>
  <si>
    <r>
      <t xml:space="preserve">2017 END-USER EARLY ORDER PROGRAM
</t>
    </r>
    <r>
      <rPr>
        <b/>
        <i/>
        <sz val="11"/>
        <color theme="1" tint="0.34998626667073579"/>
        <rFont val="Calibri"/>
        <family val="2"/>
        <scheme val="minor"/>
      </rPr>
      <t xml:space="preserve">Calculate your projected rebate by inserting the # of units below. </t>
    </r>
  </si>
  <si>
    <r>
      <t>Invoice 
Total
(</t>
    </r>
    <r>
      <rPr>
        <b/>
        <i/>
        <sz val="9"/>
        <color theme="1"/>
        <rFont val="Calibri"/>
        <family val="2"/>
        <scheme val="minor"/>
      </rPr>
      <t>Insert below</t>
    </r>
    <r>
      <rPr>
        <b/>
        <sz val="10"/>
        <color theme="1"/>
        <rFont val="Calibri"/>
        <family val="2"/>
        <scheme val="minor"/>
      </rPr>
      <t>)</t>
    </r>
  </si>
  <si>
    <t>Please note:  This worksheet is for planning purposes only.  
Rebates will be issued based on actual purchase documentation.  See complete program write-up or visit eop.gordonsprofessional.com for additional details and requirements, submission instructions, and deadlines. 
Bonus Booster Rebate is earned only when product purchase requirements are met.</t>
  </si>
  <si>
    <t>Zylam® 20SG
Systemic Turf Insecticide</t>
  </si>
  <si>
    <t>Zylam® Liquid Systemic Insecticide</t>
  </si>
  <si>
    <t>Avenue™ 
South Broadleaf Herbicide for Turfgrasses</t>
  </si>
  <si>
    <t>Segway® 
Fungicide SC</t>
  </si>
  <si>
    <t>Bensumec™ 4 LF Pre-Emergent Grass &amp; Weed Herbicide</t>
  </si>
  <si>
    <t>Pre-San® 
Granular 12.5G</t>
  </si>
  <si>
    <t>Q4® Plus Turf Herbicide For Grassy &amp; Broadleaf Weeds</t>
  </si>
  <si>
    <t>SpeedZone® Broadleaf Herbicide For Turf</t>
  </si>
  <si>
    <t>SpeedZone® 
Southern Broadleaf Herbicide For Turf</t>
  </si>
  <si>
    <t>Surge® Broadleaf Herbicide For Turf</t>
  </si>
  <si>
    <t>Trimec® Broadleaf Herbicide 
Bentgrass Formula</t>
  </si>
  <si>
    <t>Trimec®
Classic Brand Broadleaf Herbicide</t>
  </si>
  <si>
    <t>TZone™ SE 
Broadleaf Herbicide For 
Tough Weeds</t>
  </si>
  <si>
    <t>Invoice Total
($2,500 minimum)</t>
  </si>
  <si>
    <r>
      <rPr>
        <sz val="7.5"/>
        <color rgb="FF000000"/>
        <rFont val="Calibri"/>
        <family val="2"/>
        <scheme val="minor"/>
      </rPr>
      <t>Katana® 
Turf Herbicide</t>
    </r>
    <r>
      <rPr>
        <b/>
        <sz val="7.5"/>
        <color rgb="FF000000"/>
        <rFont val="Calibri"/>
        <family val="2"/>
        <scheme val="minor"/>
      </rPr>
      <t xml:space="preserve">
</t>
    </r>
    <r>
      <rPr>
        <sz val="7.5"/>
        <color rgb="FFFF0000"/>
        <rFont val="Calibri"/>
        <family val="2"/>
        <scheme val="minor"/>
      </rPr>
      <t>NEW SIZE</t>
    </r>
  </si>
  <si>
    <r>
      <rPr>
        <sz val="7.5"/>
        <color theme="1"/>
        <rFont val="Calibri"/>
        <family val="2"/>
        <scheme val="minor"/>
      </rPr>
      <t>Kabuto™</t>
    </r>
    <r>
      <rPr>
        <b/>
        <sz val="7.5"/>
        <color theme="1"/>
        <rFont val="Calibri"/>
        <family val="2"/>
        <scheme val="minor"/>
      </rPr>
      <t xml:space="preserve"> 
 </t>
    </r>
    <r>
      <rPr>
        <sz val="7.5"/>
        <color theme="1"/>
        <rFont val="Calibri"/>
        <family val="2"/>
        <scheme val="minor"/>
      </rPr>
      <t>Fungicide SC</t>
    </r>
    <r>
      <rPr>
        <b/>
        <sz val="7.5"/>
        <color theme="1"/>
        <rFont val="Calibri"/>
        <family val="2"/>
        <scheme val="minor"/>
      </rPr>
      <t xml:space="preserve">
</t>
    </r>
    <r>
      <rPr>
        <b/>
        <sz val="7.5"/>
        <color rgb="FFFF0000"/>
        <rFont val="Calibri"/>
        <family val="2"/>
        <scheme val="minor"/>
      </rPr>
      <t>NEW SIZE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</si>
</sst>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#,##0\ &quot;units&quot;"/>
    <numFmt numFmtId="167" formatCode="#,##0\ &quot;bags&quot;"/>
    <numFmt numFmtId="168" formatCode="#,##0\ &quot;unit&quot;"/>
    <numFmt numFmtId="169" formatCode="#,##0\ &quot;units&quot;\ "/>
  </numFmts>
  <fonts count="2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sz val="7.5"/>
      <color rgb="FF000000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sz val="7.5"/>
      <color rgb="FFFF0000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9BBB59"/>
      </left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rgb="FF9BBB59"/>
      </left>
      <right style="thin">
        <color rgb="FF9BBB59"/>
      </right>
      <top/>
      <bottom style="thin">
        <color rgb="FF9BBB59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6"/>
      </top>
      <bottom style="medium">
        <color theme="6"/>
      </bottom>
      <diagonal/>
    </border>
    <border>
      <left style="medium">
        <color indexed="64"/>
      </left>
      <right style="thin">
        <color theme="6"/>
      </right>
      <top/>
      <bottom style="thin">
        <color theme="6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/>
      <diagonal/>
    </border>
    <border>
      <left style="medium">
        <color indexed="64"/>
      </left>
      <right style="thin">
        <color rgb="FF9BBB59"/>
      </right>
      <top/>
      <bottom style="thin">
        <color rgb="FF9BBB59"/>
      </bottom>
      <diagonal/>
    </border>
    <border>
      <left style="medium">
        <color indexed="64"/>
      </left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medium">
        <color indexed="64"/>
      </left>
      <right style="thin">
        <color rgb="FF9BBB59"/>
      </right>
      <top style="thin">
        <color rgb="FF9BBB59"/>
      </top>
      <bottom style="medium">
        <color indexed="64"/>
      </bottom>
      <diagonal/>
    </border>
    <border>
      <left style="thin">
        <color rgb="FF9BBB59"/>
      </left>
      <right style="thin">
        <color rgb="FF9BBB59"/>
      </right>
      <top style="thin">
        <color rgb="FF9BBB59"/>
      </top>
      <bottom style="medium">
        <color indexed="64"/>
      </bottom>
      <diagonal/>
    </border>
    <border>
      <left style="thin">
        <color rgb="FF9BBB59"/>
      </left>
      <right/>
      <top style="thin">
        <color rgb="FF9BBB59"/>
      </top>
      <bottom style="thin">
        <color rgb="FF9BBB59"/>
      </bottom>
      <diagonal/>
    </border>
    <border>
      <left style="thin">
        <color rgb="FF9BBB59"/>
      </left>
      <right/>
      <top style="thin">
        <color rgb="FF9BBB59"/>
      </top>
      <bottom style="medium">
        <color indexed="64"/>
      </bottom>
      <diagonal/>
    </border>
    <border>
      <left style="thin">
        <color rgb="FF9BBB59"/>
      </left>
      <right/>
      <top/>
      <bottom style="thin">
        <color rgb="FF9BBB59"/>
      </bottom>
      <diagonal/>
    </border>
    <border>
      <left style="thin">
        <color rgb="FF9BBB59"/>
      </left>
      <right style="thin">
        <color rgb="FF9BBB59"/>
      </right>
      <top/>
      <bottom style="medium">
        <color indexed="64"/>
      </bottom>
      <diagonal/>
    </border>
    <border>
      <left style="medium">
        <color indexed="64"/>
      </left>
      <right style="thin">
        <color rgb="FF9BBB59"/>
      </right>
      <top style="thin">
        <color rgb="FF9BBB59"/>
      </top>
      <bottom/>
      <diagonal/>
    </border>
    <border>
      <left style="medium">
        <color indexed="64"/>
      </left>
      <right style="thin">
        <color rgb="FF9BBB59"/>
      </right>
      <top/>
      <bottom/>
      <diagonal/>
    </border>
    <border>
      <left style="thin">
        <color theme="6"/>
      </left>
      <right style="thin">
        <color theme="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/>
      <top style="medium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medium">
        <color theme="6"/>
      </bottom>
      <diagonal/>
    </border>
    <border>
      <left style="thin">
        <color theme="6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medium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6"/>
      </top>
      <bottom style="medium">
        <color rgb="FF92D050"/>
      </bottom>
      <diagonal/>
    </border>
    <border>
      <left/>
      <right/>
      <top style="medium">
        <color theme="6"/>
      </top>
      <bottom style="medium">
        <color rgb="FF92D050"/>
      </bottom>
      <diagonal/>
    </border>
    <border>
      <left/>
      <right style="medium">
        <color indexed="64"/>
      </right>
      <top style="medium">
        <color theme="6"/>
      </top>
      <bottom style="medium">
        <color rgb="FF92D050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/>
    <xf numFmtId="0" fontId="8" fillId="7" borderId="7" xfId="0" applyFont="1" applyFill="1" applyBorder="1" applyAlignment="1" applyProtection="1">
      <alignment horizontal="center" wrapText="1"/>
    </xf>
    <xf numFmtId="0" fontId="8" fillId="7" borderId="8" xfId="0" applyFont="1" applyFill="1" applyBorder="1" applyAlignment="1" applyProtection="1">
      <alignment horizontal="center" wrapText="1"/>
    </xf>
    <xf numFmtId="0" fontId="8" fillId="4" borderId="8" xfId="0" applyFont="1" applyFill="1" applyBorder="1" applyAlignment="1" applyProtection="1">
      <alignment horizontal="center" wrapText="1"/>
    </xf>
    <xf numFmtId="0" fontId="8" fillId="0" borderId="0" xfId="0" applyFont="1" applyProtection="1"/>
    <xf numFmtId="164" fontId="2" fillId="4" borderId="5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164" fontId="1" fillId="4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2" fillId="4" borderId="19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64" fontId="2" fillId="4" borderId="17" xfId="0" applyNumberFormat="1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64" fontId="2" fillId="4" borderId="18" xfId="0" applyNumberFormat="1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164" fontId="7" fillId="5" borderId="27" xfId="0" applyNumberFormat="1" applyFont="1" applyFill="1" applyBorder="1" applyAlignment="1" applyProtection="1">
      <alignment horizontal="center" vertical="center" wrapText="1"/>
    </xf>
    <xf numFmtId="0" fontId="7" fillId="5" borderId="2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0" fontId="8" fillId="0" borderId="0" xfId="0" applyFont="1" applyAlignment="1" applyProtection="1">
      <alignment horizont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/>
    </xf>
    <xf numFmtId="164" fontId="2" fillId="4" borderId="33" xfId="0" applyNumberFormat="1" applyFont="1" applyFill="1" applyBorder="1" applyAlignment="1" applyProtection="1">
      <alignment horizontal="center" vertical="center" wrapText="1"/>
    </xf>
    <xf numFmtId="166" fontId="1" fillId="0" borderId="5" xfId="0" applyNumberFormat="1" applyFont="1" applyBorder="1" applyAlignment="1" applyProtection="1">
      <alignment horizontal="center" vertical="center" wrapText="1"/>
    </xf>
    <xf numFmtId="167" fontId="2" fillId="0" borderId="2" xfId="0" applyNumberFormat="1" applyFont="1" applyBorder="1" applyAlignment="1" applyProtection="1">
      <alignment horizontal="center" vertical="center" wrapText="1"/>
    </xf>
    <xf numFmtId="168" fontId="2" fillId="0" borderId="2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12" fillId="8" borderId="8" xfId="0" applyFont="1" applyFill="1" applyBorder="1" applyAlignment="1" applyProtection="1">
      <alignment horizontal="center" wrapText="1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16" xfId="0" applyFont="1" applyFill="1" applyBorder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2" fillId="0" borderId="35" xfId="0" applyNumberFormat="1" applyFont="1" applyBorder="1" applyAlignment="1" applyProtection="1">
      <alignment horizontal="center" vertical="center" wrapText="1"/>
    </xf>
    <xf numFmtId="164" fontId="2" fillId="0" borderId="36" xfId="0" applyNumberFormat="1" applyFont="1" applyBorder="1" applyAlignment="1" applyProtection="1">
      <alignment horizontal="center" vertical="center" wrapText="1"/>
    </xf>
    <xf numFmtId="164" fontId="2" fillId="0" borderId="37" xfId="0" applyNumberFormat="1" applyFont="1" applyBorder="1" applyAlignment="1" applyProtection="1">
      <alignment horizontal="center" vertical="center" wrapText="1"/>
    </xf>
    <xf numFmtId="164" fontId="2" fillId="0" borderId="38" xfId="0" applyNumberFormat="1" applyFont="1" applyBorder="1" applyAlignment="1" applyProtection="1">
      <alignment horizontal="center" vertical="center" wrapText="1"/>
    </xf>
    <xf numFmtId="169" fontId="1" fillId="0" borderId="5" xfId="0" applyNumberFormat="1" applyFont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wrapText="1"/>
    </xf>
    <xf numFmtId="164" fontId="8" fillId="8" borderId="8" xfId="0" applyNumberFormat="1" applyFont="1" applyFill="1" applyBorder="1" applyAlignment="1" applyProtection="1">
      <alignment horizontal="center" wrapText="1"/>
    </xf>
    <xf numFmtId="164" fontId="1" fillId="8" borderId="1" xfId="0" applyNumberFormat="1" applyFont="1" applyFill="1" applyBorder="1" applyAlignment="1" applyProtection="1">
      <alignment horizontal="center" vertical="center" wrapText="1"/>
    </xf>
    <xf numFmtId="164" fontId="2" fillId="8" borderId="1" xfId="0" applyNumberFormat="1" applyFont="1" applyFill="1" applyBorder="1" applyAlignment="1" applyProtection="1">
      <alignment horizontal="center" vertical="center" wrapText="1"/>
    </xf>
    <xf numFmtId="164" fontId="2" fillId="8" borderId="33" xfId="0" applyNumberFormat="1" applyFont="1" applyFill="1" applyBorder="1" applyAlignment="1" applyProtection="1">
      <alignment horizontal="center" vertical="center" wrapText="1"/>
    </xf>
    <xf numFmtId="164" fontId="1" fillId="8" borderId="5" xfId="0" applyNumberFormat="1" applyFont="1" applyFill="1" applyBorder="1" applyAlignment="1" applyProtection="1">
      <alignment horizontal="center" vertical="center" wrapText="1"/>
    </xf>
    <xf numFmtId="164" fontId="2" fillId="8" borderId="5" xfId="0" applyNumberFormat="1" applyFont="1" applyFill="1" applyBorder="1" applyAlignment="1" applyProtection="1">
      <alignment horizontal="center" vertical="center" wrapText="1"/>
    </xf>
    <xf numFmtId="164" fontId="1" fillId="8" borderId="3" xfId="0" applyNumberFormat="1" applyFont="1" applyFill="1" applyBorder="1" applyAlignment="1" applyProtection="1">
      <alignment horizontal="center" vertical="center" wrapText="1"/>
    </xf>
    <xf numFmtId="164" fontId="2" fillId="8" borderId="4" xfId="0" applyNumberFormat="1" applyFont="1" applyFill="1" applyBorder="1" applyAlignment="1" applyProtection="1">
      <alignment horizontal="center" vertical="center" wrapText="1"/>
    </xf>
    <xf numFmtId="164" fontId="2" fillId="8" borderId="2" xfId="0" applyNumberFormat="1" applyFont="1" applyFill="1" applyBorder="1" applyAlignment="1" applyProtection="1">
      <alignment horizontal="center" vertical="center" wrapText="1"/>
    </xf>
    <xf numFmtId="164" fontId="2" fillId="8" borderId="20" xfId="0" applyNumberFormat="1" applyFont="1" applyFill="1" applyBorder="1" applyAlignment="1" applyProtection="1">
      <alignment horizontal="center" vertical="center" wrapText="1"/>
    </xf>
    <xf numFmtId="164" fontId="2" fillId="0" borderId="41" xfId="0" applyNumberFormat="1" applyFont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44" fontId="9" fillId="2" borderId="39" xfId="1" applyFont="1" applyFill="1" applyBorder="1" applyAlignment="1" applyProtection="1">
      <alignment horizontal="center" vertical="center" wrapText="1"/>
    </xf>
    <xf numFmtId="44" fontId="4" fillId="0" borderId="0" xfId="1" applyFont="1" applyFill="1" applyBorder="1" applyAlignment="1" applyProtection="1">
      <alignment horizontal="center" vertical="center" wrapText="1"/>
    </xf>
    <xf numFmtId="44" fontId="0" fillId="0" borderId="0" xfId="1" applyFont="1" applyAlignment="1" applyProtection="1">
      <alignment horizontal="center"/>
    </xf>
    <xf numFmtId="0" fontId="21" fillId="5" borderId="25" xfId="0" applyFont="1" applyFill="1" applyBorder="1" applyAlignment="1" applyProtection="1">
      <alignment vertical="center"/>
    </xf>
    <xf numFmtId="164" fontId="4" fillId="5" borderId="25" xfId="1" applyNumberFormat="1" applyFont="1" applyFill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164" fontId="1" fillId="8" borderId="44" xfId="0" applyNumberFormat="1" applyFont="1" applyFill="1" applyBorder="1" applyAlignment="1" applyProtection="1">
      <alignment horizontal="center" vertical="center" wrapText="1"/>
    </xf>
    <xf numFmtId="164" fontId="2" fillId="8" borderId="44" xfId="0" applyNumberFormat="1" applyFont="1" applyFill="1" applyBorder="1" applyAlignment="1" applyProtection="1">
      <alignment horizontal="center" vertical="center" wrapText="1"/>
    </xf>
    <xf numFmtId="164" fontId="1" fillId="4" borderId="44" xfId="0" applyNumberFormat="1" applyFont="1" applyFill="1" applyBorder="1" applyAlignment="1" applyProtection="1">
      <alignment horizontal="center" vertical="center" wrapText="1"/>
    </xf>
    <xf numFmtId="164" fontId="2" fillId="4" borderId="44" xfId="0" applyNumberFormat="1" applyFont="1" applyFill="1" applyBorder="1" applyAlignment="1" applyProtection="1">
      <alignment horizontal="center" vertical="center" wrapText="1"/>
    </xf>
    <xf numFmtId="164" fontId="2" fillId="0" borderId="45" xfId="0" applyNumberFormat="1" applyFont="1" applyBorder="1" applyAlignment="1" applyProtection="1">
      <alignment horizontal="center" vertical="center" wrapText="1"/>
    </xf>
    <xf numFmtId="0" fontId="3" fillId="3" borderId="47" xfId="0" applyFont="1" applyFill="1" applyBorder="1" applyAlignment="1" applyProtection="1">
      <alignment vertical="center" wrapText="1"/>
    </xf>
    <xf numFmtId="0" fontId="3" fillId="3" borderId="48" xfId="0" applyFont="1" applyFill="1" applyBorder="1" applyAlignment="1" applyProtection="1">
      <alignment vertical="center" wrapText="1"/>
    </xf>
    <xf numFmtId="44" fontId="3" fillId="3" borderId="49" xfId="1" applyFont="1" applyFill="1" applyBorder="1" applyAlignment="1" applyProtection="1">
      <alignment vertical="center" wrapText="1"/>
    </xf>
    <xf numFmtId="164" fontId="4" fillId="5" borderId="26" xfId="1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164" fontId="1" fillId="0" borderId="46" xfId="1" applyNumberFormat="1" applyFont="1" applyBorder="1" applyAlignment="1" applyProtection="1">
      <alignment horizontal="center"/>
      <protection locked="0"/>
    </xf>
    <xf numFmtId="164" fontId="1" fillId="0" borderId="40" xfId="1" applyNumberFormat="1" applyFont="1" applyBorder="1" applyAlignment="1" applyProtection="1">
      <alignment horizontal="center"/>
      <protection locked="0"/>
    </xf>
    <xf numFmtId="164" fontId="1" fillId="0" borderId="42" xfId="1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wrapText="1"/>
    </xf>
    <xf numFmtId="0" fontId="9" fillId="5" borderId="26" xfId="0" applyFont="1" applyFill="1" applyBorder="1" applyAlignment="1" applyProtection="1">
      <alignment horizontal="center" vertical="center" wrapText="1"/>
    </xf>
    <xf numFmtId="0" fontId="9" fillId="5" borderId="28" xfId="0" applyFont="1" applyFill="1" applyBorder="1" applyAlignment="1" applyProtection="1">
      <alignment horizontal="center" vertical="center" wrapText="1"/>
    </xf>
    <xf numFmtId="165" fontId="0" fillId="0" borderId="31" xfId="0" applyNumberFormat="1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164" fontId="0" fillId="0" borderId="31" xfId="0" applyNumberFormat="1" applyFont="1" applyBorder="1" applyAlignment="1" applyProtection="1">
      <alignment horizontal="center" vertical="center"/>
    </xf>
    <xf numFmtId="164" fontId="0" fillId="0" borderId="30" xfId="0" applyNumberFormat="1" applyFont="1" applyBorder="1" applyAlignment="1" applyProtection="1">
      <alignment horizontal="center" vertical="center"/>
    </xf>
    <xf numFmtId="0" fontId="9" fillId="5" borderId="25" xfId="0" applyFont="1" applyFill="1" applyBorder="1" applyAlignment="1" applyProtection="1">
      <alignment horizontal="center" vertical="center" wrapText="1"/>
    </xf>
    <xf numFmtId="164" fontId="0" fillId="0" borderId="29" xfId="0" applyNumberFormat="1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15" fillId="6" borderId="32" xfId="0" applyFont="1" applyFill="1" applyBorder="1" applyAlignment="1" applyProtection="1">
      <alignment horizontal="center" vertical="center" wrapText="1"/>
    </xf>
    <xf numFmtId="0" fontId="15" fillId="6" borderId="31" xfId="0" applyFont="1" applyFill="1" applyBorder="1" applyAlignment="1" applyProtection="1">
      <alignment horizontal="center" vertical="center" wrapText="1"/>
    </xf>
    <xf numFmtId="0" fontId="8" fillId="5" borderId="27" xfId="0" applyFont="1" applyFill="1" applyBorder="1" applyAlignment="1" applyProtection="1">
      <alignment horizontal="center" vertical="center" wrapText="1"/>
    </xf>
    <xf numFmtId="0" fontId="8" fillId="5" borderId="28" xfId="0" applyFont="1" applyFill="1" applyBorder="1" applyAlignment="1" applyProtection="1">
      <alignment horizontal="center" vertical="center" wrapText="1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30" xfId="0" applyNumberForma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wrapText="1"/>
    </xf>
    <xf numFmtId="0" fontId="11" fillId="5" borderId="27" xfId="0" applyFont="1" applyFill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wrapText="1"/>
    </xf>
    <xf numFmtId="0" fontId="26" fillId="0" borderId="11" xfId="0" applyFont="1" applyBorder="1" applyAlignment="1" applyProtection="1">
      <alignment horizontal="center" wrapText="1"/>
    </xf>
    <xf numFmtId="0" fontId="18" fillId="8" borderId="26" xfId="0" applyFont="1" applyFill="1" applyBorder="1" applyAlignment="1" applyProtection="1">
      <alignment horizontal="center"/>
    </xf>
    <xf numFmtId="0" fontId="18" fillId="8" borderId="27" xfId="0" applyFont="1" applyFill="1" applyBorder="1" applyAlignment="1" applyProtection="1">
      <alignment horizontal="center"/>
    </xf>
    <xf numFmtId="0" fontId="18" fillId="8" borderId="28" xfId="0" applyFont="1" applyFill="1" applyBorder="1" applyAlignment="1" applyProtection="1">
      <alignment horizontal="center"/>
    </xf>
    <xf numFmtId="0" fontId="18" fillId="4" borderId="26" xfId="0" applyFont="1" applyFill="1" applyBorder="1" applyAlignment="1" applyProtection="1">
      <alignment horizontal="center"/>
    </xf>
    <xf numFmtId="0" fontId="18" fillId="4" borderId="27" xfId="0" applyFont="1" applyFill="1" applyBorder="1" applyAlignment="1" applyProtection="1">
      <alignment horizontal="center"/>
    </xf>
    <xf numFmtId="0" fontId="18" fillId="4" borderId="28" xfId="0" applyFont="1" applyFill="1" applyBorder="1" applyAlignment="1" applyProtection="1">
      <alignment horizontal="center"/>
    </xf>
    <xf numFmtId="0" fontId="18" fillId="0" borderId="26" xfId="0" applyFont="1" applyBorder="1" applyAlignment="1" applyProtection="1">
      <alignment horizontal="center" wrapText="1"/>
    </xf>
    <xf numFmtId="0" fontId="18" fillId="0" borderId="27" xfId="0" applyFont="1" applyBorder="1" applyAlignment="1" applyProtection="1">
      <alignment horizontal="center" wrapText="1"/>
    </xf>
    <xf numFmtId="0" fontId="18" fillId="0" borderId="28" xfId="0" applyFont="1" applyBorder="1" applyAlignment="1" applyProtection="1">
      <alignment horizontal="center" wrapText="1"/>
    </xf>
    <xf numFmtId="0" fontId="18" fillId="9" borderId="26" xfId="0" applyFont="1" applyFill="1" applyBorder="1" applyAlignment="1" applyProtection="1">
      <alignment horizontal="center"/>
    </xf>
    <xf numFmtId="0" fontId="18" fillId="9" borderId="28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444011</xdr:colOff>
      <xdr:row>0</xdr:row>
      <xdr:rowOff>107706</xdr:rowOff>
    </xdr:from>
    <xdr:to>
      <xdr:col>6</xdr:col>
      <xdr:colOff>802246</xdr:colOff>
      <xdr:row>0</xdr:row>
      <xdr:rowOff>726830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0203" y="107706"/>
          <a:ext cx="2102043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topLeftCell="A4" zoomScale="150" zoomScaleNormal="150" workbookViewId="0">
      <selection activeCell="E5" sqref="E5"/>
    </sheetView>
  </sheetViews>
  <sheetFormatPr defaultRowHeight="15" x14ac:dyDescent="0.25"/>
  <cols>
    <col min="1" max="1" width="11.42578125" style="1" customWidth="1"/>
    <col min="2" max="2" width="9.7109375" style="1" customWidth="1"/>
    <col min="3" max="3" width="9.85546875" style="1" customWidth="1"/>
    <col min="4" max="4" width="10.28515625" style="25" customWidth="1"/>
    <col min="5" max="5" width="6.7109375" style="26" customWidth="1"/>
    <col min="6" max="6" width="9.140625" style="25"/>
    <col min="7" max="7" width="12.42578125" style="26" customWidth="1"/>
    <col min="8" max="8" width="7" style="26" customWidth="1"/>
    <col min="9" max="9" width="9.140625" style="26"/>
    <col min="10" max="10" width="10.7109375" style="26" bestFit="1" customWidth="1"/>
    <col min="11" max="11" width="11.140625" style="69" bestFit="1" customWidth="1"/>
    <col min="12" max="16384" width="9.140625" style="1"/>
  </cols>
  <sheetData>
    <row r="1" spans="1:11" ht="96" customHeight="1" thickBot="1" x14ac:dyDescent="0.4">
      <c r="A1" s="110" t="s">
        <v>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6.5" thickBot="1" x14ac:dyDescent="0.3">
      <c r="A2" s="122" t="s">
        <v>27</v>
      </c>
      <c r="B2" s="123"/>
      <c r="C2" s="124"/>
      <c r="D2" s="116" t="s">
        <v>24</v>
      </c>
      <c r="E2" s="117"/>
      <c r="F2" s="118"/>
      <c r="G2" s="119" t="s">
        <v>25</v>
      </c>
      <c r="H2" s="120"/>
      <c r="I2" s="121"/>
      <c r="J2" s="125" t="s">
        <v>28</v>
      </c>
      <c r="K2" s="126"/>
    </row>
    <row r="3" spans="1:11" s="5" customFormat="1" ht="56.25" customHeight="1" thickBot="1" x14ac:dyDescent="0.25">
      <c r="A3" s="2" t="s">
        <v>15</v>
      </c>
      <c r="B3" s="3" t="s">
        <v>31</v>
      </c>
      <c r="C3" s="3" t="s">
        <v>10</v>
      </c>
      <c r="D3" s="54" t="s">
        <v>9</v>
      </c>
      <c r="E3" s="38" t="s">
        <v>11</v>
      </c>
      <c r="F3" s="55" t="s">
        <v>7</v>
      </c>
      <c r="G3" s="4" t="s">
        <v>8</v>
      </c>
      <c r="H3" s="42" t="s">
        <v>11</v>
      </c>
      <c r="I3" s="4" t="s">
        <v>26</v>
      </c>
      <c r="J3" s="66" t="s">
        <v>30</v>
      </c>
      <c r="K3" s="67" t="s">
        <v>36</v>
      </c>
    </row>
    <row r="4" spans="1:11" ht="16.5" customHeight="1" thickBot="1" x14ac:dyDescent="0.3">
      <c r="A4" s="78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80"/>
    </row>
    <row r="5" spans="1:11" ht="17.25" customHeight="1" x14ac:dyDescent="0.25">
      <c r="A5" s="114" t="s">
        <v>53</v>
      </c>
      <c r="B5" s="72" t="s">
        <v>21</v>
      </c>
      <c r="C5" s="33">
        <v>6</v>
      </c>
      <c r="D5" s="73">
        <v>5.5</v>
      </c>
      <c r="E5" s="39"/>
      <c r="F5" s="74" t="str">
        <f>IF(E5&lt;C5, "$0", E5*D5)</f>
        <v>$0</v>
      </c>
      <c r="G5" s="75">
        <v>3.7</v>
      </c>
      <c r="H5" s="44"/>
      <c r="I5" s="76" t="str">
        <f>IF(H5&lt;C5, "$0", H5*G5)</f>
        <v>$0</v>
      </c>
      <c r="J5" s="77">
        <f>I5+F5</f>
        <v>0</v>
      </c>
      <c r="K5" s="87" t="s">
        <v>29</v>
      </c>
    </row>
    <row r="6" spans="1:11" ht="17.25" customHeight="1" x14ac:dyDescent="0.25">
      <c r="A6" s="115"/>
      <c r="B6" s="46" t="s">
        <v>1</v>
      </c>
      <c r="C6" s="33">
        <v>4</v>
      </c>
      <c r="D6" s="56">
        <v>33</v>
      </c>
      <c r="E6" s="39"/>
      <c r="F6" s="57" t="str">
        <f>IF(E6&lt;C6, "$0", E6*D6)</f>
        <v>$0</v>
      </c>
      <c r="G6" s="47">
        <v>22.2</v>
      </c>
      <c r="H6" s="44"/>
      <c r="I6" s="48" t="str">
        <f>IF(H6&lt;C6, "$0", H6*G6)</f>
        <v>$0</v>
      </c>
      <c r="J6" s="50">
        <f>I6+F6</f>
        <v>0</v>
      </c>
      <c r="K6" s="88" t="s">
        <v>29</v>
      </c>
    </row>
    <row r="7" spans="1:11" ht="20.25" thickBot="1" x14ac:dyDescent="0.3">
      <c r="A7" s="86" t="s">
        <v>41</v>
      </c>
      <c r="B7" s="36" t="s">
        <v>20</v>
      </c>
      <c r="C7" s="33">
        <v>4</v>
      </c>
      <c r="D7" s="58">
        <v>20</v>
      </c>
      <c r="E7" s="39"/>
      <c r="F7" s="57" t="str">
        <f>IF(E7&lt;C7, "$0", E7*D7)</f>
        <v>$0</v>
      </c>
      <c r="G7" s="32">
        <v>13.5</v>
      </c>
      <c r="H7" s="44"/>
      <c r="I7" s="32" t="str">
        <f>IF(H7&lt;C7, "$0", H7*G7)</f>
        <v>$0</v>
      </c>
      <c r="J7" s="51">
        <f>I7+F7</f>
        <v>0</v>
      </c>
      <c r="K7" s="88" t="s">
        <v>29</v>
      </c>
    </row>
    <row r="8" spans="1:11" ht="16.5" customHeight="1" thickBot="1" x14ac:dyDescent="0.3">
      <c r="A8" s="30" t="s">
        <v>13</v>
      </c>
      <c r="B8" s="29"/>
      <c r="C8" s="29"/>
      <c r="D8" s="29"/>
      <c r="E8" s="29"/>
      <c r="F8" s="29"/>
      <c r="G8" s="29"/>
      <c r="H8" s="29"/>
      <c r="I8" s="29"/>
      <c r="J8" s="29" t="s">
        <v>29</v>
      </c>
      <c r="K8" s="80"/>
    </row>
    <row r="9" spans="1:11" ht="27.75" customHeight="1" x14ac:dyDescent="0.25">
      <c r="A9" s="85" t="s">
        <v>38</v>
      </c>
      <c r="B9" s="9" t="s">
        <v>22</v>
      </c>
      <c r="C9" s="33">
        <v>1</v>
      </c>
      <c r="D9" s="59">
        <v>22.8</v>
      </c>
      <c r="E9" s="39"/>
      <c r="F9" s="60" t="str">
        <f>IF(E9&lt;C9, "$0", E9*D9)</f>
        <v>$0</v>
      </c>
      <c r="G9" s="10">
        <v>15</v>
      </c>
      <c r="H9" s="44"/>
      <c r="I9" s="6" t="str">
        <f>IF(H9&lt;C9, "$0", H9*G9)</f>
        <v>$0</v>
      </c>
      <c r="J9" s="65">
        <f>I9+F9</f>
        <v>0</v>
      </c>
      <c r="K9" s="88" t="s">
        <v>29</v>
      </c>
    </row>
    <row r="10" spans="1:11" ht="27.75" customHeight="1" thickBot="1" x14ac:dyDescent="0.3">
      <c r="A10" s="84" t="s">
        <v>39</v>
      </c>
      <c r="B10" s="7" t="s">
        <v>6</v>
      </c>
      <c r="C10" s="53">
        <v>4</v>
      </c>
      <c r="D10" s="61">
        <v>5</v>
      </c>
      <c r="E10" s="39"/>
      <c r="F10" s="60" t="str">
        <f>IF(E10&lt;C10, "$0", E10*D10)</f>
        <v>$0</v>
      </c>
      <c r="G10" s="8">
        <v>4</v>
      </c>
      <c r="H10" s="44"/>
      <c r="I10" s="6" t="str">
        <f>IF(H10&lt;C10, "$0", H10*G10)</f>
        <v>$0</v>
      </c>
      <c r="J10" s="51">
        <f>I10+F10</f>
        <v>0</v>
      </c>
      <c r="K10" s="88"/>
    </row>
    <row r="11" spans="1:11" ht="16.5" customHeight="1" thickBot="1" x14ac:dyDescent="0.3">
      <c r="A11" s="30" t="s">
        <v>14</v>
      </c>
      <c r="B11" s="29"/>
      <c r="C11" s="29"/>
      <c r="D11" s="29"/>
      <c r="E11" s="29"/>
      <c r="F11" s="29"/>
      <c r="G11" s="29"/>
      <c r="H11" s="29"/>
      <c r="I11" s="29"/>
      <c r="J11" s="29" t="s">
        <v>29</v>
      </c>
      <c r="K11" s="80"/>
    </row>
    <row r="12" spans="1:11" ht="15" customHeight="1" x14ac:dyDescent="0.25">
      <c r="A12" s="109" t="s">
        <v>40</v>
      </c>
      <c r="B12" s="11" t="s">
        <v>0</v>
      </c>
      <c r="C12" s="53">
        <v>2</v>
      </c>
      <c r="D12" s="62">
        <v>7.5</v>
      </c>
      <c r="E12" s="40"/>
      <c r="F12" s="60" t="str">
        <f t="shared" ref="F12:F38" si="0">IF(E12&lt;C12, "$0", E12*D12)</f>
        <v>$0</v>
      </c>
      <c r="G12" s="12">
        <v>5</v>
      </c>
      <c r="H12" s="43"/>
      <c r="I12" s="6" t="str">
        <f t="shared" ref="I12:I38" si="1">IF(H12&lt;C12, "$0", H12*G12)</f>
        <v>$0</v>
      </c>
      <c r="J12" s="49">
        <f t="shared" ref="J12:J38" si="2">I12+F12</f>
        <v>0</v>
      </c>
      <c r="K12" s="88" t="s">
        <v>29</v>
      </c>
    </row>
    <row r="13" spans="1:11" ht="24" customHeight="1" x14ac:dyDescent="0.25">
      <c r="A13" s="112"/>
      <c r="B13" s="13" t="s">
        <v>1</v>
      </c>
      <c r="C13" s="53">
        <v>4</v>
      </c>
      <c r="D13" s="63">
        <v>3</v>
      </c>
      <c r="E13" s="40"/>
      <c r="F13" s="60" t="str">
        <f t="shared" si="0"/>
        <v>$0</v>
      </c>
      <c r="G13" s="14">
        <v>2</v>
      </c>
      <c r="H13" s="43"/>
      <c r="I13" s="6" t="str">
        <f t="shared" si="1"/>
        <v>$0</v>
      </c>
      <c r="J13" s="50">
        <f t="shared" si="2"/>
        <v>0</v>
      </c>
      <c r="K13" s="88"/>
    </row>
    <row r="14" spans="1:11" ht="15" customHeight="1" x14ac:dyDescent="0.25">
      <c r="A14" s="106" t="s">
        <v>42</v>
      </c>
      <c r="B14" s="13" t="s">
        <v>0</v>
      </c>
      <c r="C14" s="33">
        <v>2</v>
      </c>
      <c r="D14" s="63">
        <v>7.5</v>
      </c>
      <c r="E14" s="40"/>
      <c r="F14" s="60" t="str">
        <f t="shared" si="0"/>
        <v>$0</v>
      </c>
      <c r="G14" s="14">
        <v>5</v>
      </c>
      <c r="H14" s="43"/>
      <c r="I14" s="6" t="str">
        <f t="shared" si="1"/>
        <v>$0</v>
      </c>
      <c r="J14" s="50">
        <f t="shared" si="2"/>
        <v>0</v>
      </c>
      <c r="K14" s="88"/>
    </row>
    <row r="15" spans="1:11" ht="15" customHeight="1" x14ac:dyDescent="0.25">
      <c r="A15" s="106"/>
      <c r="B15" s="13" t="s">
        <v>1</v>
      </c>
      <c r="C15" s="33">
        <v>4</v>
      </c>
      <c r="D15" s="63">
        <v>3</v>
      </c>
      <c r="E15" s="40"/>
      <c r="F15" s="60" t="str">
        <f t="shared" si="0"/>
        <v>$0</v>
      </c>
      <c r="G15" s="14">
        <v>2</v>
      </c>
      <c r="H15" s="43"/>
      <c r="I15" s="6" t="str">
        <f t="shared" si="1"/>
        <v>$0</v>
      </c>
      <c r="J15" s="50">
        <f t="shared" si="2"/>
        <v>0</v>
      </c>
      <c r="K15" s="88"/>
    </row>
    <row r="16" spans="1:11" ht="28.5" customHeight="1" x14ac:dyDescent="0.25">
      <c r="A16" s="82" t="s">
        <v>52</v>
      </c>
      <c r="B16" s="13" t="s">
        <v>23</v>
      </c>
      <c r="C16" s="33">
        <v>4</v>
      </c>
      <c r="D16" s="63">
        <v>6.25</v>
      </c>
      <c r="E16" s="40"/>
      <c r="F16" s="60" t="str">
        <f t="shared" si="0"/>
        <v>$0</v>
      </c>
      <c r="G16" s="14">
        <v>4.25</v>
      </c>
      <c r="H16" s="43"/>
      <c r="I16" s="6" t="str">
        <f t="shared" si="1"/>
        <v>$0</v>
      </c>
      <c r="J16" s="50">
        <f t="shared" si="2"/>
        <v>0</v>
      </c>
      <c r="K16" s="88"/>
    </row>
    <row r="17" spans="1:17" ht="17.25" customHeight="1" x14ac:dyDescent="0.25">
      <c r="A17" s="83" t="s">
        <v>43</v>
      </c>
      <c r="B17" s="13" t="s">
        <v>2</v>
      </c>
      <c r="C17" s="34">
        <v>5</v>
      </c>
      <c r="D17" s="63">
        <v>6</v>
      </c>
      <c r="E17" s="40"/>
      <c r="F17" s="60" t="str">
        <f t="shared" si="0"/>
        <v>$0</v>
      </c>
      <c r="G17" s="14">
        <v>4</v>
      </c>
      <c r="H17" s="43"/>
      <c r="I17" s="6" t="str">
        <f t="shared" si="1"/>
        <v>$0</v>
      </c>
      <c r="J17" s="50">
        <f t="shared" si="2"/>
        <v>0</v>
      </c>
      <c r="K17" s="88"/>
    </row>
    <row r="18" spans="1:17" ht="15" customHeight="1" x14ac:dyDescent="0.25">
      <c r="A18" s="106" t="s">
        <v>44</v>
      </c>
      <c r="B18" s="13" t="s">
        <v>3</v>
      </c>
      <c r="C18" s="35">
        <v>1</v>
      </c>
      <c r="D18" s="63">
        <v>60</v>
      </c>
      <c r="E18" s="40"/>
      <c r="F18" s="60" t="str">
        <f t="shared" si="0"/>
        <v>$0</v>
      </c>
      <c r="G18" s="14">
        <v>42</v>
      </c>
      <c r="H18" s="43"/>
      <c r="I18" s="6" t="str">
        <f t="shared" si="1"/>
        <v>$0</v>
      </c>
      <c r="J18" s="50">
        <f t="shared" si="2"/>
        <v>0</v>
      </c>
      <c r="K18" s="88"/>
    </row>
    <row r="19" spans="1:17" ht="15" customHeight="1" x14ac:dyDescent="0.25">
      <c r="A19" s="106"/>
      <c r="B19" s="13" t="s">
        <v>4</v>
      </c>
      <c r="C19" s="33">
        <v>2</v>
      </c>
      <c r="D19" s="63">
        <v>5</v>
      </c>
      <c r="E19" s="40"/>
      <c r="F19" s="60" t="str">
        <f t="shared" si="0"/>
        <v>$0</v>
      </c>
      <c r="G19" s="14">
        <v>3.5</v>
      </c>
      <c r="H19" s="43"/>
      <c r="I19" s="6" t="str">
        <f t="shared" si="1"/>
        <v>$0</v>
      </c>
      <c r="J19" s="50">
        <f t="shared" si="2"/>
        <v>0</v>
      </c>
      <c r="K19" s="88"/>
    </row>
    <row r="20" spans="1:17" ht="15" customHeight="1" x14ac:dyDescent="0.25">
      <c r="A20" s="106"/>
      <c r="B20" s="13" t="s">
        <v>1</v>
      </c>
      <c r="C20" s="33">
        <v>4</v>
      </c>
      <c r="D20" s="63">
        <v>2</v>
      </c>
      <c r="E20" s="40"/>
      <c r="F20" s="60" t="str">
        <f t="shared" si="0"/>
        <v>$0</v>
      </c>
      <c r="G20" s="14">
        <v>1.4</v>
      </c>
      <c r="H20" s="43"/>
      <c r="I20" s="6" t="str">
        <f t="shared" si="1"/>
        <v>$0</v>
      </c>
      <c r="J20" s="50">
        <f t="shared" si="2"/>
        <v>0</v>
      </c>
      <c r="K20" s="88"/>
    </row>
    <row r="21" spans="1:17" ht="19.5" customHeight="1" x14ac:dyDescent="0.25">
      <c r="A21" s="106" t="s">
        <v>45</v>
      </c>
      <c r="B21" s="13" t="s">
        <v>5</v>
      </c>
      <c r="C21" s="35">
        <v>1</v>
      </c>
      <c r="D21" s="63">
        <v>412.5</v>
      </c>
      <c r="E21" s="39"/>
      <c r="F21" s="60" t="str">
        <f t="shared" si="0"/>
        <v>$0</v>
      </c>
      <c r="G21" s="14">
        <v>275</v>
      </c>
      <c r="H21" s="43"/>
      <c r="I21" s="6" t="str">
        <f t="shared" si="1"/>
        <v>$0</v>
      </c>
      <c r="J21" s="50">
        <f t="shared" si="2"/>
        <v>0</v>
      </c>
      <c r="K21" s="88" t="s">
        <v>29</v>
      </c>
    </row>
    <row r="22" spans="1:17" ht="15" customHeight="1" x14ac:dyDescent="0.25">
      <c r="A22" s="106"/>
      <c r="B22" s="13" t="s">
        <v>3</v>
      </c>
      <c r="C22" s="35">
        <v>1</v>
      </c>
      <c r="D22" s="63">
        <v>45</v>
      </c>
      <c r="E22" s="40"/>
      <c r="F22" s="60" t="str">
        <f t="shared" si="0"/>
        <v>$0</v>
      </c>
      <c r="G22" s="14">
        <v>30</v>
      </c>
      <c r="H22" s="43"/>
      <c r="I22" s="6" t="str">
        <f t="shared" si="1"/>
        <v>$0</v>
      </c>
      <c r="J22" s="50">
        <f t="shared" si="2"/>
        <v>0</v>
      </c>
      <c r="K22" s="88"/>
    </row>
    <row r="23" spans="1:17" ht="15" customHeight="1" x14ac:dyDescent="0.25">
      <c r="A23" s="106"/>
      <c r="B23" s="13" t="s">
        <v>0</v>
      </c>
      <c r="C23" s="33">
        <v>2</v>
      </c>
      <c r="D23" s="63">
        <v>3.75</v>
      </c>
      <c r="E23" s="40"/>
      <c r="F23" s="60" t="str">
        <f t="shared" si="0"/>
        <v>$0</v>
      </c>
      <c r="G23" s="14">
        <v>2.5</v>
      </c>
      <c r="H23" s="43"/>
      <c r="I23" s="6" t="str">
        <f t="shared" si="1"/>
        <v>$0</v>
      </c>
      <c r="J23" s="50">
        <f t="shared" si="2"/>
        <v>0</v>
      </c>
      <c r="K23" s="88"/>
    </row>
    <row r="24" spans="1:17" ht="15" customHeight="1" x14ac:dyDescent="0.25">
      <c r="A24" s="106"/>
      <c r="B24" s="13" t="s">
        <v>1</v>
      </c>
      <c r="C24" s="33">
        <v>4</v>
      </c>
      <c r="D24" s="63">
        <v>1.5</v>
      </c>
      <c r="E24" s="39"/>
      <c r="F24" s="60" t="str">
        <f t="shared" si="0"/>
        <v>$0</v>
      </c>
      <c r="G24" s="14">
        <v>1</v>
      </c>
      <c r="H24" s="43"/>
      <c r="I24" s="6" t="str">
        <f t="shared" si="1"/>
        <v>$0</v>
      </c>
      <c r="J24" s="50">
        <f t="shared" si="2"/>
        <v>0</v>
      </c>
      <c r="K24" s="88" t="s">
        <v>29</v>
      </c>
    </row>
    <row r="25" spans="1:17" ht="15" customHeight="1" x14ac:dyDescent="0.25">
      <c r="A25" s="107" t="s">
        <v>46</v>
      </c>
      <c r="B25" s="13" t="s">
        <v>3</v>
      </c>
      <c r="C25" s="35">
        <v>1</v>
      </c>
      <c r="D25" s="63">
        <v>45</v>
      </c>
      <c r="E25" s="40"/>
      <c r="F25" s="60" t="str">
        <f t="shared" si="0"/>
        <v>$0</v>
      </c>
      <c r="G25" s="14">
        <v>30</v>
      </c>
      <c r="H25" s="43"/>
      <c r="I25" s="6" t="str">
        <f t="shared" si="1"/>
        <v>$0</v>
      </c>
      <c r="J25" s="50">
        <f t="shared" si="2"/>
        <v>0</v>
      </c>
      <c r="K25" s="88"/>
    </row>
    <row r="26" spans="1:17" ht="15" customHeight="1" x14ac:dyDescent="0.25">
      <c r="A26" s="108"/>
      <c r="B26" s="13" t="s">
        <v>0</v>
      </c>
      <c r="C26" s="33">
        <v>2</v>
      </c>
      <c r="D26" s="63">
        <v>3.75</v>
      </c>
      <c r="E26" s="40"/>
      <c r="F26" s="60" t="str">
        <f t="shared" si="0"/>
        <v>$0</v>
      </c>
      <c r="G26" s="14">
        <v>2.5</v>
      </c>
      <c r="H26" s="43"/>
      <c r="I26" s="6" t="str">
        <f t="shared" si="1"/>
        <v>$0</v>
      </c>
      <c r="J26" s="50">
        <f t="shared" si="2"/>
        <v>0</v>
      </c>
      <c r="K26" s="88"/>
    </row>
    <row r="27" spans="1:17" ht="15" customHeight="1" x14ac:dyDescent="0.25">
      <c r="A27" s="109"/>
      <c r="B27" s="13" t="s">
        <v>1</v>
      </c>
      <c r="C27" s="33">
        <v>4</v>
      </c>
      <c r="D27" s="63">
        <v>1.5</v>
      </c>
      <c r="E27" s="39"/>
      <c r="F27" s="60" t="str">
        <f t="shared" si="0"/>
        <v>$0</v>
      </c>
      <c r="G27" s="14">
        <v>1</v>
      </c>
      <c r="H27" s="43"/>
      <c r="I27" s="6" t="str">
        <f t="shared" si="1"/>
        <v>$0</v>
      </c>
      <c r="J27" s="50">
        <f t="shared" si="2"/>
        <v>0</v>
      </c>
      <c r="K27" s="88" t="s">
        <v>29</v>
      </c>
    </row>
    <row r="28" spans="1:17" ht="15" customHeight="1" x14ac:dyDescent="0.25">
      <c r="A28" s="106" t="s">
        <v>47</v>
      </c>
      <c r="B28" s="13" t="s">
        <v>3</v>
      </c>
      <c r="C28" s="35">
        <v>1</v>
      </c>
      <c r="D28" s="63">
        <v>45</v>
      </c>
      <c r="E28" s="40"/>
      <c r="F28" s="60" t="str">
        <f t="shared" si="0"/>
        <v>$0</v>
      </c>
      <c r="G28" s="14">
        <v>30</v>
      </c>
      <c r="H28" s="43"/>
      <c r="I28" s="6" t="str">
        <f t="shared" si="1"/>
        <v>$0</v>
      </c>
      <c r="J28" s="50">
        <f t="shared" si="2"/>
        <v>0</v>
      </c>
      <c r="K28" s="88"/>
    </row>
    <row r="29" spans="1:17" ht="15" customHeight="1" x14ac:dyDescent="0.25">
      <c r="A29" s="106"/>
      <c r="B29" s="13" t="s">
        <v>4</v>
      </c>
      <c r="C29" s="33">
        <v>2</v>
      </c>
      <c r="D29" s="63">
        <v>3.75</v>
      </c>
      <c r="E29" s="40"/>
      <c r="F29" s="60" t="str">
        <f t="shared" si="0"/>
        <v>$0</v>
      </c>
      <c r="G29" s="14">
        <v>2.5</v>
      </c>
      <c r="H29" s="43"/>
      <c r="I29" s="6" t="str">
        <f t="shared" si="1"/>
        <v>$0</v>
      </c>
      <c r="J29" s="50">
        <f t="shared" si="2"/>
        <v>0</v>
      </c>
      <c r="K29" s="88"/>
    </row>
    <row r="30" spans="1:17" ht="15" customHeight="1" x14ac:dyDescent="0.25">
      <c r="A30" s="106"/>
      <c r="B30" s="13" t="s">
        <v>1</v>
      </c>
      <c r="C30" s="33">
        <v>4</v>
      </c>
      <c r="D30" s="63">
        <v>1.5</v>
      </c>
      <c r="E30" s="40"/>
      <c r="F30" s="60" t="str">
        <f t="shared" si="0"/>
        <v>$0</v>
      </c>
      <c r="G30" s="14">
        <v>1</v>
      </c>
      <c r="H30" s="43"/>
      <c r="I30" s="6" t="str">
        <f t="shared" si="1"/>
        <v>$0</v>
      </c>
      <c r="J30" s="50">
        <f t="shared" si="2"/>
        <v>0</v>
      </c>
      <c r="K30" s="88"/>
    </row>
    <row r="31" spans="1:17" ht="15" customHeight="1" x14ac:dyDescent="0.25">
      <c r="A31" s="107" t="s">
        <v>48</v>
      </c>
      <c r="B31" s="13" t="s">
        <v>0</v>
      </c>
      <c r="C31" s="33">
        <v>2</v>
      </c>
      <c r="D31" s="63">
        <v>2.5</v>
      </c>
      <c r="E31" s="40"/>
      <c r="F31" s="60" t="str">
        <f t="shared" si="0"/>
        <v>$0</v>
      </c>
      <c r="G31" s="14">
        <v>1.75</v>
      </c>
      <c r="H31" s="43"/>
      <c r="I31" s="6" t="str">
        <f t="shared" si="1"/>
        <v>$0</v>
      </c>
      <c r="J31" s="50">
        <f t="shared" si="2"/>
        <v>0</v>
      </c>
      <c r="K31" s="88"/>
      <c r="Q31" s="24"/>
    </row>
    <row r="32" spans="1:17" ht="15" customHeight="1" x14ac:dyDescent="0.25">
      <c r="A32" s="109"/>
      <c r="B32" s="13" t="s">
        <v>1</v>
      </c>
      <c r="C32" s="33">
        <v>4</v>
      </c>
      <c r="D32" s="63">
        <v>1</v>
      </c>
      <c r="E32" s="40"/>
      <c r="F32" s="60" t="str">
        <f t="shared" si="0"/>
        <v>$0</v>
      </c>
      <c r="G32" s="14">
        <v>0.7</v>
      </c>
      <c r="H32" s="43"/>
      <c r="I32" s="6" t="str">
        <f t="shared" si="1"/>
        <v>$0</v>
      </c>
      <c r="J32" s="50">
        <f t="shared" si="2"/>
        <v>0</v>
      </c>
      <c r="K32" s="88"/>
    </row>
    <row r="33" spans="1:11" ht="15" customHeight="1" x14ac:dyDescent="0.25">
      <c r="A33" s="106" t="s">
        <v>49</v>
      </c>
      <c r="B33" s="13" t="s">
        <v>3</v>
      </c>
      <c r="C33" s="35">
        <v>1</v>
      </c>
      <c r="D33" s="63">
        <v>30</v>
      </c>
      <c r="E33" s="40"/>
      <c r="F33" s="60" t="str">
        <f t="shared" si="0"/>
        <v>$0</v>
      </c>
      <c r="G33" s="14">
        <v>21</v>
      </c>
      <c r="H33" s="43"/>
      <c r="I33" s="6" t="str">
        <f t="shared" si="1"/>
        <v>$0</v>
      </c>
      <c r="J33" s="50">
        <f t="shared" si="2"/>
        <v>0</v>
      </c>
      <c r="K33" s="88"/>
    </row>
    <row r="34" spans="1:11" ht="15" customHeight="1" x14ac:dyDescent="0.25">
      <c r="A34" s="106"/>
      <c r="B34" s="13" t="s">
        <v>0</v>
      </c>
      <c r="C34" s="33">
        <v>2</v>
      </c>
      <c r="D34" s="63">
        <v>2.5</v>
      </c>
      <c r="E34" s="40"/>
      <c r="F34" s="60" t="str">
        <f t="shared" si="0"/>
        <v>$0</v>
      </c>
      <c r="G34" s="14">
        <v>1.75</v>
      </c>
      <c r="H34" s="43"/>
      <c r="I34" s="6" t="str">
        <f t="shared" si="1"/>
        <v>$0</v>
      </c>
      <c r="J34" s="50">
        <f t="shared" si="2"/>
        <v>0</v>
      </c>
      <c r="K34" s="88"/>
    </row>
    <row r="35" spans="1:11" ht="15" customHeight="1" x14ac:dyDescent="0.25">
      <c r="A35" s="106"/>
      <c r="B35" s="13" t="s">
        <v>1</v>
      </c>
      <c r="C35" s="33">
        <v>4</v>
      </c>
      <c r="D35" s="63">
        <v>1</v>
      </c>
      <c r="E35" s="40"/>
      <c r="F35" s="60" t="str">
        <f t="shared" si="0"/>
        <v>$0</v>
      </c>
      <c r="G35" s="14">
        <v>0.7</v>
      </c>
      <c r="H35" s="43"/>
      <c r="I35" s="6" t="str">
        <f t="shared" si="1"/>
        <v>$0</v>
      </c>
      <c r="J35" s="50">
        <f t="shared" si="2"/>
        <v>0</v>
      </c>
      <c r="K35" s="88"/>
    </row>
    <row r="36" spans="1:11" ht="15" customHeight="1" x14ac:dyDescent="0.25">
      <c r="A36" s="106" t="s">
        <v>50</v>
      </c>
      <c r="B36" s="13" t="s">
        <v>3</v>
      </c>
      <c r="C36" s="35">
        <v>1</v>
      </c>
      <c r="D36" s="63">
        <v>60</v>
      </c>
      <c r="E36" s="40"/>
      <c r="F36" s="60" t="str">
        <f t="shared" si="0"/>
        <v>$0</v>
      </c>
      <c r="G36" s="14">
        <v>42</v>
      </c>
      <c r="H36" s="43"/>
      <c r="I36" s="6" t="str">
        <f t="shared" si="1"/>
        <v>$0</v>
      </c>
      <c r="J36" s="50">
        <f t="shared" si="2"/>
        <v>0</v>
      </c>
      <c r="K36" s="88"/>
    </row>
    <row r="37" spans="1:11" ht="15" customHeight="1" x14ac:dyDescent="0.25">
      <c r="A37" s="106"/>
      <c r="B37" s="13" t="s">
        <v>4</v>
      </c>
      <c r="C37" s="33">
        <v>2</v>
      </c>
      <c r="D37" s="63">
        <v>5</v>
      </c>
      <c r="E37" s="40"/>
      <c r="F37" s="60" t="str">
        <f t="shared" si="0"/>
        <v>$0</v>
      </c>
      <c r="G37" s="14">
        <v>3.5</v>
      </c>
      <c r="H37" s="43"/>
      <c r="I37" s="6" t="str">
        <f t="shared" si="1"/>
        <v>$0</v>
      </c>
      <c r="J37" s="50">
        <f t="shared" si="2"/>
        <v>0</v>
      </c>
      <c r="K37" s="88"/>
    </row>
    <row r="38" spans="1:11" ht="15" customHeight="1" thickBot="1" x14ac:dyDescent="0.3">
      <c r="A38" s="113"/>
      <c r="B38" s="15" t="s">
        <v>1</v>
      </c>
      <c r="C38" s="33">
        <v>4</v>
      </c>
      <c r="D38" s="64">
        <v>2</v>
      </c>
      <c r="E38" s="41"/>
      <c r="F38" s="60" t="str">
        <f t="shared" si="0"/>
        <v>$0</v>
      </c>
      <c r="G38" s="16">
        <v>1.4</v>
      </c>
      <c r="H38" s="45"/>
      <c r="I38" s="6" t="str">
        <f t="shared" si="1"/>
        <v>$0</v>
      </c>
      <c r="J38" s="52">
        <f t="shared" si="2"/>
        <v>0</v>
      </c>
      <c r="K38" s="89"/>
    </row>
    <row r="39" spans="1:11" ht="19.5" thickBot="1" x14ac:dyDescent="0.3">
      <c r="A39" s="70" t="s">
        <v>16</v>
      </c>
      <c r="B39" s="17"/>
      <c r="C39" s="17"/>
      <c r="D39" s="17"/>
      <c r="E39" s="19"/>
      <c r="F39" s="18"/>
      <c r="G39" s="17"/>
      <c r="H39" s="111" t="s">
        <v>17</v>
      </c>
      <c r="I39" s="111"/>
      <c r="J39" s="81">
        <f>SUM(J12:J38)+SUM(J9:J10)+SUM(J5:J7)</f>
        <v>0</v>
      </c>
      <c r="K39" s="71">
        <f>SUM(K5:K38)</f>
        <v>0</v>
      </c>
    </row>
    <row r="40" spans="1:11" ht="16.5" customHeight="1" x14ac:dyDescent="0.25">
      <c r="A40" s="31"/>
      <c r="B40" s="20"/>
      <c r="C40" s="20"/>
      <c r="D40" s="20"/>
      <c r="F40" s="21"/>
      <c r="G40" s="20"/>
      <c r="H40" s="22"/>
      <c r="I40" s="22"/>
      <c r="J40" s="23"/>
      <c r="K40" s="68"/>
    </row>
    <row r="41" spans="1:11" ht="17.25" customHeight="1" thickBot="1" x14ac:dyDescent="0.3">
      <c r="B41" s="37"/>
      <c r="C41" s="37"/>
      <c r="D41" s="37"/>
    </row>
    <row r="42" spans="1:11" ht="34.5" customHeight="1" thickBot="1" x14ac:dyDescent="0.3">
      <c r="A42" s="100" t="s">
        <v>34</v>
      </c>
      <c r="B42" s="102" t="s">
        <v>51</v>
      </c>
      <c r="C42" s="103"/>
      <c r="D42" s="91" t="s">
        <v>18</v>
      </c>
      <c r="E42" s="92"/>
      <c r="F42" s="91" t="s">
        <v>19</v>
      </c>
      <c r="G42" s="92"/>
      <c r="H42" s="91" t="s">
        <v>32</v>
      </c>
      <c r="I42" s="92"/>
      <c r="J42" s="97" t="s">
        <v>33</v>
      </c>
      <c r="K42" s="97"/>
    </row>
    <row r="43" spans="1:11" ht="25.5" customHeight="1" thickBot="1" x14ac:dyDescent="0.3">
      <c r="A43" s="101"/>
      <c r="B43" s="104">
        <f>K39</f>
        <v>0</v>
      </c>
      <c r="C43" s="105"/>
      <c r="D43" s="99" t="str">
        <f>IF(K39&gt;2500,"YES","NO")</f>
        <v>NO</v>
      </c>
      <c r="E43" s="94"/>
      <c r="F43" s="95" t="str">
        <f>IF(K39&gt;2500,K39*0.015,"$0")</f>
        <v>$0</v>
      </c>
      <c r="G43" s="96"/>
      <c r="H43" s="93">
        <f>J39</f>
        <v>0</v>
      </c>
      <c r="I43" s="94"/>
      <c r="J43" s="98">
        <f>J39+F43</f>
        <v>0</v>
      </c>
      <c r="K43" s="98"/>
    </row>
    <row r="44" spans="1:11" ht="12.75" customHeight="1" x14ac:dyDescent="0.25"/>
    <row r="45" spans="1:11" ht="58.5" customHeight="1" x14ac:dyDescent="0.25">
      <c r="A45" s="90" t="s">
        <v>37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x14ac:dyDescent="0.25">
      <c r="A46" s="27"/>
    </row>
    <row r="49" spans="9:9" x14ac:dyDescent="0.25">
      <c r="I49" s="28"/>
    </row>
    <row r="50" spans="9:9" ht="58.5" customHeight="1" x14ac:dyDescent="0.25">
      <c r="I50" s="28"/>
    </row>
  </sheetData>
  <sheetProtection password="D917" sheet="1" objects="1" scenarios="1" selectLockedCells="1"/>
  <mergeCells count="28">
    <mergeCell ref="A21:A24"/>
    <mergeCell ref="A25:A27"/>
    <mergeCell ref="A31:A32"/>
    <mergeCell ref="A1:K1"/>
    <mergeCell ref="H39:I39"/>
    <mergeCell ref="A12:A13"/>
    <mergeCell ref="A36:A38"/>
    <mergeCell ref="A33:A35"/>
    <mergeCell ref="A28:A30"/>
    <mergeCell ref="A18:A20"/>
    <mergeCell ref="A14:A15"/>
    <mergeCell ref="A5:A6"/>
    <mergeCell ref="D2:F2"/>
    <mergeCell ref="G2:I2"/>
    <mergeCell ref="A2:C2"/>
    <mergeCell ref="J2:K2"/>
    <mergeCell ref="A45:K45"/>
    <mergeCell ref="H42:I42"/>
    <mergeCell ref="H43:I43"/>
    <mergeCell ref="F42:G42"/>
    <mergeCell ref="F43:G43"/>
    <mergeCell ref="J42:K42"/>
    <mergeCell ref="J43:K43"/>
    <mergeCell ref="D42:E42"/>
    <mergeCell ref="D43:E43"/>
    <mergeCell ref="A42:A43"/>
    <mergeCell ref="B42:C42"/>
    <mergeCell ref="B43:C43"/>
  </mergeCells>
  <pageMargins left="0.45" right="0.2" top="0.25" bottom="0.25" header="0.3" footer="0.3"/>
  <pageSetup paperSize="179" scale="8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PBIGordon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mmcdonald</dc:creator>
  <cp:lastModifiedBy>Tim Allen</cp:lastModifiedBy>
  <cp:lastPrinted>2016-08-08T18:10:31Z</cp:lastPrinted>
  <dcterms:created xsi:type="dcterms:W3CDTF">2015-09-22T16:25:27Z</dcterms:created>
  <dcterms:modified xsi:type="dcterms:W3CDTF">2016-08-31T18:13:25Z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